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11640" activeTab="0"/>
  </bookViews>
  <sheets>
    <sheet name="Garde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<sst xmlns="http://schemas.openxmlformats.org/spreadsheetml/2006/main" count="28" uniqueCount="25">
  <si>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Pression et mélange mesuré initial</t>
  </si>
  <si>
    <t>N2</t>
  </si>
  <si>
    <t>Pression et mélange final souhaité</t>
  </si>
  <si>
    <t>PPO² Max</t>
  </si>
  <si>
    <t>PMU</t>
  </si>
  <si>
    <t>P planifiée</t>
  </si>
  <si>
    <t>PEAN</t>
  </si>
  <si>
    <t>Prix He / L</t>
  </si>
  <si>
    <t>Prix O²/L</t>
  </si>
  <si>
    <t>Prix Air/L</t>
  </si>
  <si>
    <t>Total</t>
  </si>
  <si>
    <t>Prix total He</t>
  </si>
  <si>
    <t>Prix total O²</t>
  </si>
  <si>
    <t>Prix total Air</t>
  </si>
  <si>
    <t xml:space="preserve">Pression d'Hélium à ajouter : </t>
  </si>
  <si>
    <t>Pression d'Oxygène à ajouter :</t>
  </si>
  <si>
    <t>Pression d'Air à ajouter :</t>
  </si>
  <si>
    <t xml:space="preserve">Date: </t>
  </si>
  <si>
    <t>O²</t>
  </si>
  <si>
    <t>He</t>
  </si>
  <si>
    <t>Non Adhérent</t>
  </si>
  <si>
    <t>Volume du bloc à gonfler</t>
  </si>
  <si>
    <t>Adhérent  T,P,O</t>
  </si>
  <si>
    <t>P relevée</t>
  </si>
  <si>
    <t>P finale voulue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</si>
</sst>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* bar&quot;"/>
    <numFmt numFmtId="165" formatCode="0.00&quot;* %&quot;"/>
    <numFmt numFmtId="166" formatCode="0.00&quot;%&quot;"/>
    <numFmt numFmtId="167" formatCode="0.00&quot; bar&quot;"/>
    <numFmt numFmtId="168" formatCode="0.00&quot;*bar&quot;"/>
    <numFmt numFmtId="169" formatCode="0&quot; métres&quot;"/>
    <numFmt numFmtId="170" formatCode="0&quot;*  m&quot;"/>
    <numFmt numFmtId="171" formatCode="#,##0.0000&quot;*&quot;\ &quot;€&quot;"/>
    <numFmt numFmtId="172" formatCode="#,##0.00\ &quot;€&quot;"/>
    <numFmt numFmtId="173" formatCode="#,##0.00\ _€"/>
    <numFmt numFmtId="174" formatCode="0.00&quot;* litre&quot;"/>
    <numFmt numFmtId="175" formatCode="&quot;Vrai&quot;;&quot;Vrai&quot;;&quot;Faux&quot;"/>
    <numFmt numFmtId="176" formatCode="&quot;Actif&quot;;&quot;Actif&quot;;&quot;Inactif&quot;"/>
    <numFmt numFmtId="177" formatCode="d\ mmmm\ yyyy;@"/>
    <numFmt numFmtId="178" formatCode="_(\€* #,##0.00_);_(\€* \(#,##0.00\);_(\€* \-??_);_(@_)"/>
    <numFmt numFmtId="179" formatCode="_(* #,##0.00_);_(* \(#,##0.00\);_(* \-??_);_(@_)"/>
    <numFmt numFmtId="180" formatCode="@&quot;  &quot;"/>
    <numFmt numFmtId="181" formatCode="0&quot; litre&quot;"/>
    <numFmt numFmtId="182" formatCode="#,##0.0000\ &quot;€&quot;"/>
    <numFmt numFmtId="183" formatCode="&quot; *&quot;"/>
    <numFmt numFmtId="184" formatCode="_-&quot; *&quot;"/>
    <numFmt numFmtId="185" formatCode="#,##0\ &quot;€&quot;"/>
  </numFmts>
  <fonts count="50">
    <font>
      <sz val="10"/>
      <name val="Arial"/>
      <family val="0"/>
    </font>
    <font>
      <b/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color indexed="9"/>
      <name val="Arial"/>
      <family val="2"/>
    </font>
    <font>
      <sz val="9"/>
      <color indexed="62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/>
      <top style="double">
        <color indexed="8"/>
      </top>
      <bottom>
        <color indexed="63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4" fillId="35" borderId="11" xfId="0" applyFont="1" applyFill="1" applyBorder="1" applyAlignment="1" applyProtection="1">
      <alignment horizontal="center"/>
      <protection locked="0"/>
    </xf>
    <xf numFmtId="164" fontId="5" fillId="36" borderId="12" xfId="0" applyNumberFormat="1" applyFont="1" applyFill="1" applyBorder="1" applyAlignment="1" applyProtection="1">
      <alignment horizontal="center"/>
      <protection locked="0"/>
    </xf>
    <xf numFmtId="165" fontId="5" fillId="33" borderId="13" xfId="0" applyNumberFormat="1" applyFont="1" applyFill="1" applyBorder="1" applyAlignment="1" applyProtection="1">
      <alignment horizontal="center"/>
      <protection locked="0"/>
    </xf>
    <xf numFmtId="165" fontId="5" fillId="34" borderId="13" xfId="0" applyNumberFormat="1" applyFont="1" applyFill="1" applyBorder="1" applyAlignment="1" applyProtection="1">
      <alignment horizontal="center"/>
      <protection locked="0"/>
    </xf>
    <xf numFmtId="166" fontId="4" fillId="35" borderId="14" xfId="0" applyNumberFormat="1" applyFont="1" applyFill="1" applyBorder="1" applyAlignment="1" applyProtection="1">
      <alignment horizontal="center"/>
      <protection locked="0"/>
    </xf>
    <xf numFmtId="167" fontId="3" fillId="37" borderId="15" xfId="0" applyNumberFormat="1" applyFont="1" applyFill="1" applyBorder="1" applyAlignment="1" applyProtection="1">
      <alignment/>
      <protection locked="0"/>
    </xf>
    <xf numFmtId="167" fontId="2" fillId="38" borderId="16" xfId="0" applyNumberFormat="1" applyFont="1" applyFill="1" applyBorder="1" applyAlignment="1" applyProtection="1">
      <alignment/>
      <protection locked="0"/>
    </xf>
    <xf numFmtId="0" fontId="2" fillId="33" borderId="17" xfId="0" applyFont="1" applyFill="1" applyBorder="1" applyAlignment="1" applyProtection="1" quotePrefix="1">
      <alignment horizontal="right" vertical="center"/>
      <protection locked="0"/>
    </xf>
    <xf numFmtId="168" fontId="5" fillId="38" borderId="18" xfId="0" applyNumberFormat="1" applyFont="1" applyFill="1" applyBorder="1" applyAlignment="1" applyProtection="1">
      <alignment horizontal="left" vertical="center"/>
      <protection locked="0"/>
    </xf>
    <xf numFmtId="0" fontId="6" fillId="39" borderId="17" xfId="0" applyFont="1" applyFill="1" applyBorder="1" applyAlignment="1" applyProtection="1">
      <alignment horizontal="center"/>
      <protection locked="0"/>
    </xf>
    <xf numFmtId="169" fontId="6" fillId="40" borderId="18" xfId="0" applyNumberFormat="1" applyFont="1" applyFill="1" applyBorder="1" applyAlignment="1" applyProtection="1">
      <alignment horizontal="center"/>
      <protection locked="0"/>
    </xf>
    <xf numFmtId="0" fontId="2" fillId="33" borderId="17" xfId="0" applyFont="1" applyFill="1" applyBorder="1" applyAlignment="1" applyProtection="1">
      <alignment horizontal="right" vertical="center"/>
      <protection locked="0"/>
    </xf>
    <xf numFmtId="170" fontId="5" fillId="38" borderId="18" xfId="0" applyNumberFormat="1" applyFont="1" applyFill="1" applyBorder="1" applyAlignment="1" applyProtection="1">
      <alignment horizontal="left" vertical="center"/>
      <protection locked="0"/>
    </xf>
    <xf numFmtId="0" fontId="6" fillId="39" borderId="17" xfId="0" applyFont="1" applyFill="1" applyBorder="1" applyAlignment="1" applyProtection="1" quotePrefix="1">
      <alignment horizontal="center"/>
      <protection locked="0"/>
    </xf>
    <xf numFmtId="0" fontId="6" fillId="41" borderId="19" xfId="0" applyFont="1" applyFill="1" applyBorder="1" applyAlignment="1" applyProtection="1" quotePrefix="1">
      <alignment horizontal="center" vertical="center"/>
      <protection locked="0"/>
    </xf>
    <xf numFmtId="0" fontId="0" fillId="42" borderId="0" xfId="0" applyFill="1" applyAlignment="1">
      <alignment/>
    </xf>
    <xf numFmtId="167" fontId="6" fillId="41" borderId="20" xfId="0" applyNumberFormat="1" applyFont="1" applyFill="1" applyBorder="1" applyAlignment="1" applyProtection="1">
      <alignment/>
      <protection locked="0"/>
    </xf>
    <xf numFmtId="0" fontId="3" fillId="34" borderId="21" xfId="0" applyFont="1" applyFill="1" applyBorder="1" applyAlignment="1" applyProtection="1" quotePrefix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10" fillId="41" borderId="23" xfId="0" applyFont="1" applyFill="1" applyBorder="1" applyAlignment="1" applyProtection="1" quotePrefix="1">
      <alignment horizontal="center" vertical="center"/>
      <protection locked="0"/>
    </xf>
    <xf numFmtId="0" fontId="0" fillId="42" borderId="19" xfId="0" applyFont="1" applyFill="1" applyBorder="1" applyAlignment="1" applyProtection="1">
      <alignment horizontal="right"/>
      <protection locked="0"/>
    </xf>
    <xf numFmtId="174" fontId="5" fillId="43" borderId="24" xfId="0" applyNumberFormat="1" applyFont="1" applyFill="1" applyBorder="1" applyAlignment="1" applyProtection="1">
      <alignment horizontal="center"/>
      <protection locked="0"/>
    </xf>
    <xf numFmtId="0" fontId="0" fillId="42" borderId="0" xfId="0" applyFill="1" applyAlignment="1">
      <alignment horizontal="center"/>
    </xf>
    <xf numFmtId="14" fontId="13" fillId="42" borderId="0" xfId="0" applyNumberFormat="1" applyFont="1" applyFill="1" applyAlignment="1">
      <alignment horizontal="left"/>
    </xf>
    <xf numFmtId="0" fontId="1" fillId="36" borderId="25" xfId="0" applyFont="1" applyFill="1" applyBorder="1" applyAlignment="1" applyProtection="1">
      <alignment horizontal="center"/>
      <protection locked="0"/>
    </xf>
    <xf numFmtId="0" fontId="8" fillId="34" borderId="26" xfId="0" applyFont="1" applyFill="1" applyBorder="1" applyAlignment="1" applyProtection="1" quotePrefix="1">
      <alignment horizontal="center" vertical="center"/>
      <protection locked="0"/>
    </xf>
    <xf numFmtId="0" fontId="9" fillId="33" borderId="27" xfId="0" applyFont="1" applyFill="1" applyBorder="1" applyAlignment="1" applyProtection="1">
      <alignment horizontal="center" vertical="center"/>
      <protection locked="0"/>
    </xf>
    <xf numFmtId="0" fontId="10" fillId="42" borderId="28" xfId="0" applyFont="1" applyFill="1" applyBorder="1" applyAlignment="1">
      <alignment/>
    </xf>
    <xf numFmtId="172" fontId="6" fillId="44" borderId="29" xfId="0" applyNumberFormat="1" applyFont="1" applyFill="1" applyBorder="1" applyAlignment="1" applyProtection="1">
      <alignment horizontal="center"/>
      <protection locked="0"/>
    </xf>
    <xf numFmtId="172" fontId="6" fillId="45" borderId="30" xfId="0" applyNumberFormat="1" applyFont="1" applyFill="1" applyBorder="1" applyAlignment="1" applyProtection="1">
      <alignment horizontal="center"/>
      <protection locked="0"/>
    </xf>
    <xf numFmtId="172" fontId="6" fillId="46" borderId="31" xfId="0" applyNumberFormat="1" applyFont="1" applyFill="1" applyBorder="1" applyAlignment="1" applyProtection="1">
      <alignment horizontal="center"/>
      <protection locked="0"/>
    </xf>
    <xf numFmtId="185" fontId="0" fillId="42" borderId="32" xfId="0" applyNumberFormat="1" applyFont="1" applyFill="1" applyBorder="1" applyAlignment="1" applyProtection="1">
      <alignment horizontal="center"/>
      <protection locked="0"/>
    </xf>
    <xf numFmtId="0" fontId="0" fillId="47" borderId="0" xfId="0" applyFill="1" applyAlignment="1">
      <alignment/>
    </xf>
    <xf numFmtId="0" fontId="6" fillId="47" borderId="0" xfId="0" applyFont="1" applyFill="1" applyBorder="1" applyAlignment="1" applyProtection="1" quotePrefix="1">
      <alignment horizontal="center"/>
      <protection locked="0"/>
    </xf>
    <xf numFmtId="0" fontId="0" fillId="42" borderId="0" xfId="0" applyFill="1" applyBorder="1" applyAlignment="1">
      <alignment horizontal="left" vertical="center"/>
    </xf>
    <xf numFmtId="0" fontId="0" fillId="42" borderId="0" xfId="0" applyFill="1" applyBorder="1" applyAlignment="1">
      <alignment/>
    </xf>
    <xf numFmtId="0" fontId="0" fillId="42" borderId="0" xfId="0" applyFont="1" applyFill="1" applyAlignment="1">
      <alignment/>
    </xf>
    <xf numFmtId="182" fontId="49" fillId="44" borderId="33" xfId="0" applyNumberFormat="1" applyFont="1" applyFill="1" applyBorder="1" applyAlignment="1" applyProtection="1">
      <alignment horizontal="center"/>
      <protection/>
    </xf>
    <xf numFmtId="182" fontId="49" fillId="45" borderId="34" xfId="0" applyNumberFormat="1" applyFont="1" applyFill="1" applyBorder="1" applyAlignment="1" applyProtection="1">
      <alignment horizontal="center"/>
      <protection/>
    </xf>
    <xf numFmtId="182" fontId="49" fillId="46" borderId="35" xfId="0" applyNumberFormat="1" applyFont="1" applyFill="1" applyBorder="1" applyAlignment="1" applyProtection="1">
      <alignment horizontal="center"/>
      <protection/>
    </xf>
    <xf numFmtId="0" fontId="0" fillId="48" borderId="36" xfId="0" applyFill="1" applyBorder="1" applyAlignment="1" applyProtection="1" quotePrefix="1">
      <alignment horizontal="center"/>
      <protection locked="0"/>
    </xf>
    <xf numFmtId="0" fontId="0" fillId="48" borderId="37" xfId="0" applyFont="1" applyFill="1" applyBorder="1" applyAlignment="1" applyProtection="1">
      <alignment horizontal="center"/>
      <protection locked="0"/>
    </xf>
    <xf numFmtId="0" fontId="0" fillId="48" borderId="38" xfId="0" applyFont="1" applyFill="1" applyBorder="1" applyAlignment="1" applyProtection="1">
      <alignment horizontal="center"/>
      <protection locked="0"/>
    </xf>
    <xf numFmtId="0" fontId="0" fillId="42" borderId="0" xfId="0" applyFill="1" applyBorder="1" applyAlignment="1">
      <alignment horizontal="center" vertical="center"/>
    </xf>
    <xf numFmtId="0" fontId="3" fillId="37" borderId="39" xfId="0" applyFont="1" applyFill="1" applyBorder="1" applyAlignment="1" applyProtection="1" quotePrefix="1">
      <alignment horizontal="left"/>
      <protection locked="0"/>
    </xf>
    <xf numFmtId="0" fontId="3" fillId="37" borderId="40" xfId="0" applyFont="1" applyFill="1" applyBorder="1" applyAlignment="1" applyProtection="1" quotePrefix="1">
      <alignment horizontal="left"/>
      <protection locked="0"/>
    </xf>
    <xf numFmtId="0" fontId="2" fillId="38" borderId="41" xfId="0" applyFont="1" applyFill="1" applyBorder="1" applyAlignment="1" applyProtection="1" quotePrefix="1">
      <alignment horizontal="left"/>
      <protection locked="0"/>
    </xf>
    <xf numFmtId="0" fontId="2" fillId="38" borderId="42" xfId="0" applyFont="1" applyFill="1" applyBorder="1" applyAlignment="1" applyProtection="1" quotePrefix="1">
      <alignment horizontal="left"/>
      <protection locked="0"/>
    </xf>
    <xf numFmtId="0" fontId="6" fillId="41" borderId="19" xfId="0" applyFont="1" applyFill="1" applyBorder="1" applyAlignment="1" applyProtection="1" quotePrefix="1">
      <alignment horizontal="left"/>
      <protection locked="0"/>
    </xf>
    <xf numFmtId="0" fontId="6" fillId="41" borderId="43" xfId="0" applyFont="1" applyFill="1" applyBorder="1" applyAlignment="1" applyProtection="1" quotePrefix="1">
      <alignment horizontal="left"/>
      <protection locked="0"/>
    </xf>
    <xf numFmtId="0" fontId="0" fillId="42" borderId="44" xfId="0" applyFill="1" applyBorder="1" applyAlignment="1">
      <alignment horizontal="left" vertical="center"/>
    </xf>
    <xf numFmtId="0" fontId="0" fillId="42" borderId="42" xfId="0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tek-plongee-odyssee.fr/" TargetMode="External" /><Relationship Id="rId3" Type="http://schemas.openxmlformats.org/officeDocument/2006/relationships/hyperlink" Target="http://tek-plongee-odyssee.f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123825</xdr:rowOff>
    </xdr:from>
    <xdr:to>
      <xdr:col>3</xdr:col>
      <xdr:colOff>419100</xdr:colOff>
      <xdr:row>0</xdr:row>
      <xdr:rowOff>923925</xdr:rowOff>
    </xdr:to>
    <xdr:pic>
      <xdr:nvPicPr>
        <xdr:cNvPr id="1" name="Picture 1" descr="Tek Plongée Odyssé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23825"/>
          <a:ext cx="1314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J25"/>
  <sheetViews>
    <sheetView tabSelected="1" zoomScalePageLayoutView="0" workbookViewId="0" topLeftCell="A1">
      <selection activeCell="G18" sqref="G18"/>
    </sheetView>
  </sheetViews>
  <sheetFormatPr defaultColWidth="11.421875" defaultRowHeight="12.75"/>
  <cols>
    <col min="1" max="1" width="5.28125" style="18" customWidth="1"/>
    <col min="2" max="2" width="13.28125" style="18" customWidth="1"/>
    <col min="3" max="3" width="11.421875" style="18" customWidth="1"/>
    <col min="4" max="4" width="11.8515625" style="18" bestFit="1" customWidth="1"/>
    <col min="5" max="5" width="11.421875" style="18" customWidth="1"/>
    <col min="6" max="6" width="12.7109375" style="18" customWidth="1"/>
    <col min="7" max="16384" width="11.421875" style="18" customWidth="1"/>
  </cols>
  <sheetData>
    <row r="1" ht="72.75" customHeight="1"/>
    <row r="2" spans="2:5" ht="18" customHeight="1">
      <c r="B2" s="46">
        <v>0</v>
      </c>
      <c r="C2" s="46"/>
      <c r="D2" s="46"/>
      <c r="E2" s="46"/>
    </row>
    <row r="3" spans="2:6" ht="6" customHeight="1">
      <c r="B3" s="37"/>
      <c r="C3" s="37"/>
      <c r="D3" s="38"/>
      <c r="E3" s="38"/>
      <c r="F3" s="38"/>
    </row>
    <row r="4" spans="2:4" ht="12.75">
      <c r="B4" s="53" t="s">
        <v>21</v>
      </c>
      <c r="C4" s="54"/>
      <c r="D4" s="24">
        <v>0</v>
      </c>
    </row>
    <row r="5" ht="7.5" customHeight="1" thickBot="1"/>
    <row r="6" spans="2:5" ht="13.5" thickTop="1">
      <c r="B6" s="43" t="s">
        <v>0</v>
      </c>
      <c r="C6" s="44"/>
      <c r="D6" s="44"/>
      <c r="E6" s="45"/>
    </row>
    <row r="7" spans="2:5" ht="12.75">
      <c r="B7" s="27" t="s">
        <v>23</v>
      </c>
      <c r="C7" s="1" t="s">
        <v>18</v>
      </c>
      <c r="D7" s="2" t="s">
        <v>19</v>
      </c>
      <c r="E7" s="3" t="s">
        <v>1</v>
      </c>
    </row>
    <row r="8" spans="2:5" ht="13.5" thickBot="1">
      <c r="B8" s="4">
        <v>0</v>
      </c>
      <c r="C8" s="5">
        <v>0</v>
      </c>
      <c r="D8" s="6">
        <v>0</v>
      </c>
      <c r="E8" s="7">
        <f>IF(100-(C8+D8)=100,0,100-(C8+D8))</f>
        <v>0</v>
      </c>
    </row>
    <row r="9" ht="14.25" thickBot="1" thickTop="1"/>
    <row r="10" spans="2:5" ht="13.5" thickTop="1">
      <c r="B10" s="43" t="s">
        <v>2</v>
      </c>
      <c r="C10" s="44"/>
      <c r="D10" s="44"/>
      <c r="E10" s="45"/>
    </row>
    <row r="11" spans="2:5" ht="12.75">
      <c r="B11" s="27" t="s">
        <v>24</v>
      </c>
      <c r="C11" s="1" t="s">
        <v>18</v>
      </c>
      <c r="D11" s="2" t="s">
        <v>19</v>
      </c>
      <c r="E11" s="3" t="s">
        <v>1</v>
      </c>
    </row>
    <row r="12" spans="2:5" ht="13.5" thickBot="1">
      <c r="B12" s="4">
        <v>0</v>
      </c>
      <c r="C12" s="5">
        <v>0</v>
      </c>
      <c r="D12" s="6">
        <v>0</v>
      </c>
      <c r="E12" s="7">
        <f>IF(100-(C12+D12)=100,0,100-(C12+D12))</f>
        <v>0</v>
      </c>
    </row>
    <row r="13" ht="6.75" customHeight="1" thickBot="1" thickTop="1"/>
    <row r="14" spans="2:10" ht="13.5" thickTop="1">
      <c r="B14" s="47" t="s">
        <v>14</v>
      </c>
      <c r="C14" s="48"/>
      <c r="D14" s="48"/>
      <c r="E14" s="8">
        <f>((D12/100)*B12)-((D8/100))*(B8/1.2)</f>
        <v>0</v>
      </c>
      <c r="J14" s="39"/>
    </row>
    <row r="15" spans="2:5" ht="12.75">
      <c r="B15" s="49" t="s">
        <v>15</v>
      </c>
      <c r="C15" s="50"/>
      <c r="D15" s="50"/>
      <c r="E15" s="9">
        <f>IF(C12=0,0,(((((C12*B12/100)-(C8*B8/100))/(B12-(B8+E14)))-0.21)/0.79)*(B12-(B8+E14)))</f>
        <v>0</v>
      </c>
    </row>
    <row r="16" spans="2:5" ht="13.5" thickBot="1">
      <c r="B16" s="51" t="s">
        <v>16</v>
      </c>
      <c r="C16" s="52"/>
      <c r="D16" s="52"/>
      <c r="E16" s="19">
        <f>B12-(E15+E14)</f>
        <v>0</v>
      </c>
    </row>
    <row r="17" ht="6.75" customHeight="1" thickBot="1" thickTop="1"/>
    <row r="18" spans="2:5" ht="14.25" thickBot="1" thickTop="1">
      <c r="B18" s="10" t="s">
        <v>3</v>
      </c>
      <c r="C18" s="11">
        <v>1.6</v>
      </c>
      <c r="D18" s="12" t="s">
        <v>4</v>
      </c>
      <c r="E18" s="13" t="e">
        <f>IF(C18=0,0,((C18/(IF(C12=0,#REF!,C12)/100))-1)*10)</f>
        <v>#REF!</v>
      </c>
    </row>
    <row r="19" spans="2:5" ht="14.25" thickBot="1" thickTop="1">
      <c r="B19" s="14" t="s">
        <v>5</v>
      </c>
      <c r="C19" s="15">
        <v>60</v>
      </c>
      <c r="D19" s="16" t="s">
        <v>6</v>
      </c>
      <c r="E19" s="13" t="e">
        <f>IF(C19=0,0,(((IF(E12=0,#REF!,E12)/100)*((C19/10)+1))/0.79*10)-10)</f>
        <v>#REF!</v>
      </c>
    </row>
    <row r="20" spans="2:8" ht="14.25" thickBot="1" thickTop="1">
      <c r="B20" s="35"/>
      <c r="C20" s="35"/>
      <c r="D20" s="36"/>
      <c r="E20" s="36"/>
      <c r="F20" s="36"/>
      <c r="G20" s="36"/>
      <c r="H20" s="36"/>
    </row>
    <row r="21" spans="5:6" ht="13.5" thickBot="1">
      <c r="E21" s="30" t="s">
        <v>20</v>
      </c>
      <c r="F21" s="30" t="s">
        <v>22</v>
      </c>
    </row>
    <row r="22" spans="2:6" ht="13.5" thickTop="1">
      <c r="B22" s="20" t="s">
        <v>7</v>
      </c>
      <c r="C22" s="40">
        <v>0.033</v>
      </c>
      <c r="D22" s="28" t="s">
        <v>11</v>
      </c>
      <c r="E22" s="31">
        <f>C22*(D4*E14)</f>
        <v>0</v>
      </c>
      <c r="F22" s="31">
        <f>E22*0.8</f>
        <v>0</v>
      </c>
    </row>
    <row r="23" spans="2:6" ht="12.75">
      <c r="B23" s="21" t="s">
        <v>8</v>
      </c>
      <c r="C23" s="41">
        <v>0.016</v>
      </c>
      <c r="D23" s="29" t="s">
        <v>12</v>
      </c>
      <c r="E23" s="32">
        <f>C23*(D4*E15)</f>
        <v>0</v>
      </c>
      <c r="F23" s="32">
        <f>E23*0.8</f>
        <v>0</v>
      </c>
    </row>
    <row r="24" spans="2:6" ht="13.5" thickBot="1">
      <c r="B24" s="17" t="s">
        <v>9</v>
      </c>
      <c r="C24" s="42">
        <v>0.002</v>
      </c>
      <c r="D24" s="22" t="s">
        <v>13</v>
      </c>
      <c r="E24" s="33">
        <f>C24*(D4*E16)</f>
        <v>0</v>
      </c>
      <c r="F24" s="33">
        <f>E24*0.8</f>
        <v>0</v>
      </c>
    </row>
    <row r="25" spans="2:6" ht="14.25" thickBot="1" thickTop="1">
      <c r="B25" s="25" t="s">
        <v>17</v>
      </c>
      <c r="C25" s="26">
        <f ca="1">TODAY()</f>
        <v>42428</v>
      </c>
      <c r="D25" s="23" t="s">
        <v>10</v>
      </c>
      <c r="E25" s="34">
        <f>SUM(E22:E24)</f>
        <v>0</v>
      </c>
      <c r="F25" s="34">
        <f>E25*0.8</f>
        <v>0</v>
      </c>
    </row>
    <row r="26" ht="13.5" thickTop="1"/>
  </sheetData>
  <sheetProtection formatCells="0" formatColumns="0" formatRows="0" insertColumns="0" insertRows="0" insertHyperlinks="0" deleteColumns="0" deleteRows="0" sort="0" autoFilter="0" pivotTables="0"/>
  <mergeCells count="7">
    <mergeCell ref="B6:E6"/>
    <mergeCell ref="B10:E10"/>
    <mergeCell ref="B2:E2"/>
    <mergeCell ref="B14:D14"/>
    <mergeCell ref="B15:D15"/>
    <mergeCell ref="B16:D16"/>
    <mergeCell ref="B4:C4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TekPlongéeOdyssée</dc:creator>
  <cp:keywords/>
  <dc:description/>
  <cp:lastModifiedBy>Manu</cp:lastModifiedBy>
  <cp:lastPrinted>2011-12-12T19:47:29Z</cp:lastPrinted>
  <dcterms:created xsi:type="dcterms:W3CDTF">2011-12-12T13:50:03Z</dcterms:created>
  <dcterms:modified xsi:type="dcterms:W3CDTF">2016-02-28T14:25:10Z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